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530" yWindow="105" windowWidth="12120" windowHeight="8835" tabRatio="695"/>
  </bookViews>
  <sheets>
    <sheet name="зеленогорск" sheetId="16" r:id="rId1"/>
  </sheets>
  <definedNames>
    <definedName name="_xlnm._FilterDatabase" localSheetId="0" hidden="1">зеленогорск!$A$12:$K$46</definedName>
    <definedName name="_xlnm.Print_Area" localSheetId="0">зеленогорск!$A$1:$K$65</definedName>
  </definedNames>
  <calcPr calcId="124519"/>
</workbook>
</file>

<file path=xl/calcChain.xml><?xml version="1.0" encoding="utf-8"?>
<calcChain xmlns="http://schemas.openxmlformats.org/spreadsheetml/2006/main">
  <c r="K64" i="16"/>
  <c r="J64"/>
  <c r="I64"/>
  <c r="F64"/>
  <c r="K63"/>
  <c r="J63"/>
  <c r="I63"/>
  <c r="F63"/>
  <c r="K62"/>
  <c r="J62"/>
  <c r="I62"/>
  <c r="F62"/>
  <c r="K61"/>
  <c r="J61"/>
  <c r="I61"/>
  <c r="F61"/>
  <c r="K60"/>
  <c r="J60"/>
  <c r="I60"/>
  <c r="F60"/>
  <c r="K59"/>
  <c r="J59"/>
  <c r="I59"/>
  <c r="F59"/>
  <c r="F58" s="1"/>
  <c r="G58"/>
  <c r="E58"/>
  <c r="K58" s="1"/>
  <c r="D58"/>
  <c r="I58" s="1"/>
  <c r="K57"/>
  <c r="J57"/>
  <c r="I57"/>
  <c r="F57"/>
  <c r="K56"/>
  <c r="G56"/>
  <c r="F56"/>
  <c r="E56"/>
  <c r="J56" s="1"/>
  <c r="D56"/>
  <c r="I56" s="1"/>
  <c r="K55"/>
  <c r="J55"/>
  <c r="I55"/>
  <c r="F55"/>
  <c r="K54"/>
  <c r="J54"/>
  <c r="I54"/>
  <c r="F54"/>
  <c r="K53"/>
  <c r="J53"/>
  <c r="I53"/>
  <c r="F53"/>
  <c r="K52"/>
  <c r="J52"/>
  <c r="I52"/>
  <c r="F52"/>
  <c r="K51"/>
  <c r="J51"/>
  <c r="I51"/>
  <c r="F51"/>
  <c r="K50"/>
  <c r="J50"/>
  <c r="I50"/>
  <c r="F50"/>
  <c r="K49"/>
  <c r="J49"/>
  <c r="I49"/>
  <c r="F49"/>
  <c r="K48"/>
  <c r="J48"/>
  <c r="I48"/>
  <c r="F48"/>
  <c r="K47"/>
  <c r="J47"/>
  <c r="I47"/>
  <c r="F47"/>
  <c r="F46" s="1"/>
  <c r="G46"/>
  <c r="E46"/>
  <c r="J46" s="1"/>
  <c r="D46"/>
  <c r="I46" s="1"/>
  <c r="K45"/>
  <c r="J45"/>
  <c r="I45"/>
  <c r="F45"/>
  <c r="K44"/>
  <c r="J44"/>
  <c r="I44"/>
  <c r="F44"/>
  <c r="K43"/>
  <c r="G43"/>
  <c r="F43"/>
  <c r="F42" s="1"/>
  <c r="E43"/>
  <c r="J43" s="1"/>
  <c r="D43"/>
  <c r="I43" s="1"/>
  <c r="G42"/>
  <c r="E42"/>
  <c r="K42" s="1"/>
  <c r="K41"/>
  <c r="J41"/>
  <c r="I41"/>
  <c r="F41"/>
  <c r="K40"/>
  <c r="J40"/>
  <c r="I40"/>
  <c r="F40"/>
  <c r="K39"/>
  <c r="J39"/>
  <c r="I39"/>
  <c r="F39"/>
  <c r="K38"/>
  <c r="J38"/>
  <c r="I38"/>
  <c r="F38"/>
  <c r="K37"/>
  <c r="G37"/>
  <c r="F37"/>
  <c r="E37"/>
  <c r="J37" s="1"/>
  <c r="D37"/>
  <c r="I37" s="1"/>
  <c r="K36"/>
  <c r="J36"/>
  <c r="I36"/>
  <c r="F36"/>
  <c r="F35" s="1"/>
  <c r="F27" s="1"/>
  <c r="G35"/>
  <c r="G27" s="1"/>
  <c r="E35"/>
  <c r="J35" s="1"/>
  <c r="D35"/>
  <c r="I35" s="1"/>
  <c r="K34"/>
  <c r="J34"/>
  <c r="I34"/>
  <c r="F34"/>
  <c r="K33"/>
  <c r="J33"/>
  <c r="I33"/>
  <c r="F33"/>
  <c r="K32"/>
  <c r="J32"/>
  <c r="I32"/>
  <c r="F32"/>
  <c r="K31"/>
  <c r="J31"/>
  <c r="I31"/>
  <c r="F31"/>
  <c r="K30"/>
  <c r="J30"/>
  <c r="I30"/>
  <c r="F30"/>
  <c r="K29"/>
  <c r="J29"/>
  <c r="I29"/>
  <c r="F29"/>
  <c r="K28"/>
  <c r="J28"/>
  <c r="I28"/>
  <c r="F28"/>
  <c r="D27"/>
  <c r="I27" s="1"/>
  <c r="K26"/>
  <c r="J26"/>
  <c r="I26"/>
  <c r="F26"/>
  <c r="K25"/>
  <c r="J25"/>
  <c r="I25"/>
  <c r="F25"/>
  <c r="K24"/>
  <c r="J24"/>
  <c r="I24"/>
  <c r="F24"/>
  <c r="K23"/>
  <c r="J23"/>
  <c r="I23"/>
  <c r="F23"/>
  <c r="F22" s="1"/>
  <c r="G22"/>
  <c r="E22"/>
  <c r="K22" s="1"/>
  <c r="D22"/>
  <c r="I22" s="1"/>
  <c r="K21"/>
  <c r="J21"/>
  <c r="I21"/>
  <c r="F21"/>
  <c r="K20"/>
  <c r="J20"/>
  <c r="I20"/>
  <c r="F20"/>
  <c r="K19"/>
  <c r="J19"/>
  <c r="I19"/>
  <c r="F19"/>
  <c r="K18"/>
  <c r="J18"/>
  <c r="I18"/>
  <c r="F18"/>
  <c r="K17"/>
  <c r="J17"/>
  <c r="I17"/>
  <c r="F17"/>
  <c r="K16"/>
  <c r="J16"/>
  <c r="I16"/>
  <c r="F16"/>
  <c r="K15"/>
  <c r="J15"/>
  <c r="I15"/>
  <c r="F15"/>
  <c r="K14"/>
  <c r="J14"/>
  <c r="I14"/>
  <c r="F14"/>
  <c r="K13"/>
  <c r="G13"/>
  <c r="F13"/>
  <c r="E13"/>
  <c r="J13" s="1"/>
  <c r="D13"/>
  <c r="D12" s="1"/>
  <c r="G12"/>
  <c r="G11" s="1"/>
  <c r="E12"/>
  <c r="J12" s="1"/>
  <c r="I12" l="1"/>
  <c r="D11"/>
  <c r="I11" s="1"/>
  <c r="F12"/>
  <c r="F11" s="1"/>
  <c r="F65" s="1"/>
  <c r="G65"/>
  <c r="I13"/>
  <c r="J22"/>
  <c r="J42"/>
  <c r="J58"/>
  <c r="E11"/>
  <c r="K12"/>
  <c r="E27"/>
  <c r="K35"/>
  <c r="D42"/>
  <c r="K46"/>
  <c r="D65" l="1"/>
  <c r="I65" s="1"/>
  <c r="I42"/>
  <c r="J11"/>
  <c r="K11"/>
  <c r="J27"/>
  <c r="K27"/>
  <c r="E65"/>
  <c r="J65" l="1"/>
  <c r="K65"/>
</calcChain>
</file>

<file path=xl/sharedStrings.xml><?xml version="1.0" encoding="utf-8"?>
<sst xmlns="http://schemas.openxmlformats.org/spreadsheetml/2006/main" count="152" uniqueCount="128">
  <si>
    <t xml:space="preserve">
Наименование кода  экономической классификации доходов</t>
  </si>
  <si>
    <t>1</t>
  </si>
  <si>
    <t>3</t>
  </si>
  <si>
    <t>000</t>
  </si>
  <si>
    <t>2 00 00000 00 0000 000</t>
  </si>
  <si>
    <t>БЕЗВОЗМЕЗДНЫЕ ПОСТУПЛЕНИЯ</t>
  </si>
  <si>
    <t>ИТОГО  ДОХОДОВ:</t>
  </si>
  <si>
    <t>182</t>
  </si>
  <si>
    <t xml:space="preserve">Земельный налог </t>
  </si>
  <si>
    <t xml:space="preserve">1 01 02040 01 1000 110 </t>
  </si>
  <si>
    <t>1 01 02010 01 1000 110</t>
  </si>
  <si>
    <t>НДФЛ</t>
  </si>
  <si>
    <t>Дотации от других бюджетов бюджетой системы Российской Федерации</t>
  </si>
  <si>
    <t>(+;-)</t>
  </si>
  <si>
    <t>992</t>
  </si>
  <si>
    <t>903</t>
  </si>
  <si>
    <t>Единый сельскохозяйственный налог</t>
  </si>
  <si>
    <t>1 06 06000 00 1000 110</t>
  </si>
  <si>
    <t>Субвенции бюджетам субъектов РФ и муниципальных образований</t>
  </si>
  <si>
    <t>1 17 01050 10 0000 180</t>
  </si>
  <si>
    <t>1 08 04020 01 1000 110</t>
  </si>
  <si>
    <t xml:space="preserve">1 01 02030 01 1000 110 </t>
  </si>
  <si>
    <t>НАЛОГОВЫЕ И НЕНАЛОГОВЫЕ  ДОХОДЫ</t>
  </si>
  <si>
    <t>1 00 00000 00 0000 000</t>
  </si>
  <si>
    <t>1 16 00000 00 0000 140</t>
  </si>
  <si>
    <t>Штрафы</t>
  </si>
  <si>
    <t>161</t>
  </si>
  <si>
    <t>1 16 33050 10 0000 140</t>
  </si>
  <si>
    <t>1 11 09045 10 0000 120</t>
  </si>
  <si>
    <t>1 17 05050 10 0000 180</t>
  </si>
  <si>
    <t>Иные межбюджетные трансферты</t>
  </si>
  <si>
    <t>Налоговые доходы</t>
  </si>
  <si>
    <t>Неналоговые доходы</t>
  </si>
  <si>
    <t xml:space="preserve">1 05 03010 01 1000 110 </t>
  </si>
  <si>
    <t xml:space="preserve">1 05 03020 01 1000 110 </t>
  </si>
  <si>
    <t>Единый сельскохозяйственный налог (за налоговые периоды, истекшие до 1 января 2011 года)</t>
  </si>
  <si>
    <t>Субсидии бюджетам  субъектов  Российской Федерации  и  муниципальных  образований (межбюджетные субсидии)</t>
  </si>
  <si>
    <t>1 01 02020 01 1000 110</t>
  </si>
  <si>
    <t>1 01 02010 01 2000 110</t>
  </si>
  <si>
    <t>Пени, штрафы</t>
  </si>
  <si>
    <t>1 13 02995 10 0101 130</t>
  </si>
  <si>
    <t>1 13 02065 10 0000 130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</si>
  <si>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</si>
  <si>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</si>
  <si>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1 14 06025 10 0000 430</t>
  </si>
  <si>
    <t>1 11 05025 10 0000 120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</si>
  <si>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</si>
  <si>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</si>
  <si>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1 06 06033 10 0000 110</t>
  </si>
  <si>
    <t>Земельный налог с организаций, обладающих земельным участком, расположенным в границах сельских  поселений</t>
  </si>
  <si>
    <t>1 06 06043 10 0000 110</t>
  </si>
  <si>
    <t>Земельный налог с физических, обладающих земельным участком, расположенным в границах сельских поселений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</si>
  <si>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</si>
  <si>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</si>
  <si>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</si>
  <si>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</si>
  <si>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</si>
  <si>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</si>
  <si>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</si>
  <si>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</si>
  <si>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</si>
  <si>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</si>
  <si>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Невыясненные поступления, зачисляемые в бюджеты сельских  поселений</t>
  </si>
  <si>
    <t>Прочие неналоговые доходы бюджетов сельских поселений</t>
  </si>
  <si>
    <t>Дотации бюджетам сельских поселений на выравнивание бюджетной обеспеченности</t>
  </si>
  <si>
    <t>Дотации бюджетам сельских  поселений на поддержку мер по обеспечению сбалансированности бюджетов</t>
  </si>
  <si>
    <t>Субсидии бюджетам сельских поселений на бюджетные инвестиции в объекты капитального строительства собственности муниципальных образований из республиканского бюджета Республики Марий Эл</t>
  </si>
  <si>
    <t>Субвенции бюджетам сельских поселений на осуществление первичного воинского учета, на территориях, где отсутствуют военные комиссариаты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</si>
  <si>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из федерального бюджета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</si>
  <si>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из  республиканского бюджета Республики Марий Эл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</si>
  <si>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</si>
  <si>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</si>
  <si>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 от реализации имущества</t>
  </si>
  <si>
    <t>2 19 05000 13 0000 151</t>
  </si>
  <si>
    <t>Прочие субсидии бюджетам поселений</t>
  </si>
  <si>
    <t>Приложение № 2</t>
  </si>
  <si>
    <t>к Постановлению администрации МО</t>
  </si>
  <si>
    <t>"Зеленогорское сельское поселение"</t>
  </si>
  <si>
    <t>2 07 05020 10 0000 180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</si>
  <si>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</si>
  <si>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</si>
  <si>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2 07 05030 10 0000 180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</si>
  <si>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</si>
  <si>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изменения
(+ ; - )
к утв.</t>
  </si>
  <si>
    <t>Государственная пошлина за совершение нотариальных действий должностными лицами органов местного самоуправления</t>
  </si>
  <si>
    <t>Прочие доходы (платежи, начисляемые по результатам проверок)</t>
  </si>
  <si>
    <t>1 13 02995 10 0105 130</t>
  </si>
  <si>
    <t>2 02 15001 10 0000 151</t>
  </si>
  <si>
    <t>2 02 20077 10 0010 151</t>
  </si>
  <si>
    <t>2 02 29999 10 0000 151</t>
  </si>
  <si>
    <t>Субсидии бюджетам сельских поселений на формирование районов фондов финансовой поддержки поселений</t>
  </si>
  <si>
    <t>2 02 45160 13 0000 151</t>
  </si>
  <si>
    <t>2 02 45160 13 0010 151</t>
  </si>
  <si>
    <t>2 02 10000 10 0000 151</t>
  </si>
  <si>
    <t>2 02 20000 00 0000 151</t>
  </si>
  <si>
    <t>2 02 30000 00 0000 151</t>
  </si>
  <si>
    <t>2 02 35118 10 0010 151</t>
  </si>
  <si>
    <t>2 02 29999 10 0030 151</t>
  </si>
  <si>
    <t>2 02 15002 10 0000 151</t>
  </si>
  <si>
    <t xml:space="preserve"> </t>
  </si>
  <si>
    <t>2 02 02999 10 0021 151</t>
  </si>
  <si>
    <t>Субсидии бюджетам сельских поселений на капитальный ремонт и ремонт автомобильных дорог общего пользования населенных пунктов</t>
  </si>
  <si>
    <t>2 02 02999 10 0022 151</t>
  </si>
  <si>
    <t>Субсидии бюджетам сельских поселений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</si>
  <si>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2 02 02999 10 0023  151</t>
  </si>
  <si>
    <t>Субсидии бюджетам сельских поселений на 
паспортизацию автомобильных дорог общего пользования населенных пунктов</t>
  </si>
  <si>
    <t xml:space="preserve">от                              2018 г.  № </t>
  </si>
  <si>
    <t>ожидаемое</t>
  </si>
  <si>
    <t>Исполнение
с начала года</t>
  </si>
  <si>
    <t>1 16 18050 10 0000 140</t>
  </si>
  <si>
    <t>Денежные взыскания (штрафы) за нарушение бюджетного законодательства (в части бюджетов сельских поселений)</t>
  </si>
  <si>
    <t>2 02 25555 10 0000 151</t>
  </si>
  <si>
    <t>2 02 29999 10 0020 151</t>
  </si>
  <si>
    <t>Осуществление целевых мероприятий в отношении автомобильных дорог общего пользования местного значения</t>
  </si>
  <si>
    <t>2 02 29999 10 0050 151</t>
  </si>
  <si>
    <t>Субсидии бюджетам городских округов, городских и сельских поселений на софинансирование проектов и программ развития территорий муниципальных образований в Республике Марий Эл, основанных на местных инициативах</t>
  </si>
  <si>
    <t>2 02 40000 00 0000 151</t>
  </si>
  <si>
    <t>2 02 40014 10 0000 151</t>
  </si>
  <si>
    <t>Межбюджетные трансферты, передаваемые бюджетам сельских поселений из бюджетов 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</si>
  <si>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утвержденный
план 
на 2018 год</t>
  </si>
  <si>
    <t>Субсидии бюджетам сельских поселений на поддержку государственных программ субъектов РФ и муниципальных программ формирования современной городской среды</t>
  </si>
  <si>
    <t>Код
бюджетной классификации</t>
  </si>
  <si>
    <t>Исполнение бюджета муниципального образования "Зеленогорское сельское поселение" за 2018 год</t>
  </si>
  <si>
    <t>уточненный
план 
на 2018 год</t>
  </si>
  <si>
    <t>% к утвержд. плану</t>
  </si>
  <si>
    <t>% к уточнен. плану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</si>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</sst>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b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top" wrapText="1"/>
    </xf>
    <xf numFmtId="49" fontId="2" fillId="0" borderId="0" xfId="0" applyNumberFormat="1" applyFont="1" applyFill="1" applyBorder="1" applyAlignment="1"/>
    <xf numFmtId="4" fontId="4" fillId="0" borderId="1" xfId="0" applyNumberFormat="1" applyFont="1" applyFill="1" applyBorder="1" applyAlignment="1">
      <alignment horizontal="center"/>
    </xf>
    <xf numFmtId="49" fontId="10" fillId="0" borderId="3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justify" vertical="top" wrapText="1"/>
    </xf>
    <xf numFmtId="0" fontId="15" fillId="0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horizontal="center" vertical="top" wrapText="1"/>
    </xf>
    <xf numFmtId="3" fontId="9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2" fillId="0" borderId="1" xfId="0" applyFont="1" applyFill="1" applyBorder="1"/>
    <xf numFmtId="4" fontId="6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/>
    <xf numFmtId="0" fontId="14" fillId="0" borderId="0" xfId="0" applyFont="1"/>
    <xf numFmtId="0" fontId="3" fillId="0" borderId="0" xfId="0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/>
    <xf numFmtId="0" fontId="13" fillId="0" borderId="0" xfId="0" applyFont="1" applyAlignment="1"/>
    <xf numFmtId="0" fontId="14" fillId="0" borderId="0" xfId="0" applyFont="1" applyAlignment="1"/>
    <xf numFmtId="4" fontId="5" fillId="3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>
      <alignment wrapText="1"/>
    </xf>
    <xf numFmtId="4" fontId="6" fillId="3" borderId="1" xfId="0" applyNumberFormat="1" applyFont="1" applyFill="1" applyBorder="1" applyAlignment="1">
      <alignment wrapText="1"/>
    </xf>
    <xf numFmtId="4" fontId="6" fillId="4" borderId="1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>
      <alignment wrapText="1"/>
    </xf>
    <xf numFmtId="4" fontId="5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4" fillId="4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/>
    <xf numFmtId="4" fontId="4" fillId="4" borderId="1" xfId="0" applyNumberFormat="1" applyFont="1" applyFill="1" applyBorder="1" applyAlignment="1"/>
    <xf numFmtId="4" fontId="6" fillId="0" borderId="1" xfId="0" applyNumberFormat="1" applyFont="1" applyFill="1" applyBorder="1" applyAlignment="1"/>
    <xf numFmtId="0" fontId="3" fillId="0" borderId="1" xfId="0" applyFont="1" applyFill="1" applyBorder="1" applyAlignment="1"/>
    <xf numFmtId="0" fontId="3" fillId="4" borderId="1" xfId="0" applyFont="1" applyFill="1" applyBorder="1" applyAlignment="1"/>
    <xf numFmtId="4" fontId="6" fillId="0" borderId="1" xfId="0" applyNumberFormat="1" applyFont="1" applyFill="1" applyBorder="1" applyAlignment="1">
      <alignment horizontal="center" wrapText="1"/>
    </xf>
    <xf numFmtId="4" fontId="3" fillId="4" borderId="1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9" defaultPivotStyle="PivotStyleLight16"/>
  <colors>
    <mruColors>
      <color rgb="FFCCFFFF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5"/>
  <sheetViews>
    <sheetView tabSelected="1" view="pageBreakPreview" topLeftCell="A8" zoomScale="80" zoomScaleNormal="70" zoomScaleSheetLayoutView="80" workbookViewId="0">
      <selection activeCell="A42" sqref="A42"/>
    </sheetView>
  </sheetViews>
  <sheetFormatPr defaultColWidth="5.85546875" defaultRowHeight="15"/>
  <cols>
    <col min="1" max="1" width="4.85546875" style="1" bestFit="1" customWidth="1"/>
    <col min="2" max="2" width="27.28515625" style="1" customWidth="1"/>
    <col min="3" max="3" width="55.85546875" style="1" customWidth="1"/>
    <col min="4" max="4" width="17.28515625" style="1" bestFit="1" customWidth="1"/>
    <col min="5" max="5" width="14.85546875" style="1" bestFit="1" customWidth="1"/>
    <col min="6" max="6" width="13" style="1" bestFit="1" customWidth="1"/>
    <col min="7" max="7" width="13.140625" style="1" hidden="1" customWidth="1"/>
    <col min="8" max="8" width="16" style="1" bestFit="1" customWidth="1"/>
    <col min="9" max="10" width="13.5703125" style="1" customWidth="1"/>
    <col min="11" max="11" width="12" style="1" bestFit="1" customWidth="1"/>
    <col min="12" max="16384" width="5.85546875" style="1"/>
  </cols>
  <sheetData>
    <row r="1" spans="1:11">
      <c r="H1" s="38" t="s">
        <v>75</v>
      </c>
      <c r="I1" s="38"/>
      <c r="J1" s="38"/>
    </row>
    <row r="2" spans="1:11">
      <c r="H2" s="39" t="s">
        <v>76</v>
      </c>
      <c r="I2" s="39"/>
      <c r="J2" s="39"/>
    </row>
    <row r="3" spans="1:11">
      <c r="H3" s="34" t="s">
        <v>77</v>
      </c>
      <c r="I3" s="34"/>
      <c r="J3" s="34"/>
    </row>
    <row r="4" spans="1:11">
      <c r="H4" s="34" t="s">
        <v>106</v>
      </c>
      <c r="I4" s="34"/>
      <c r="J4" s="34"/>
    </row>
    <row r="6" spans="1:11" ht="15.75">
      <c r="A6" s="58" t="s">
        <v>122</v>
      </c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1" ht="15.7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15.75" thickBot="1"/>
    <row r="9" spans="1:11" ht="47.25">
      <c r="A9" s="59" t="s">
        <v>121</v>
      </c>
      <c r="B9" s="60"/>
      <c r="C9" s="6" t="s">
        <v>0</v>
      </c>
      <c r="D9" s="17" t="s">
        <v>119</v>
      </c>
      <c r="E9" s="17" t="s">
        <v>123</v>
      </c>
      <c r="F9" s="17" t="s">
        <v>83</v>
      </c>
      <c r="G9" s="17" t="s">
        <v>107</v>
      </c>
      <c r="H9" s="18" t="s">
        <v>108</v>
      </c>
      <c r="I9" s="5" t="s">
        <v>124</v>
      </c>
      <c r="J9" s="5" t="s">
        <v>125</v>
      </c>
      <c r="K9" s="3" t="s">
        <v>13</v>
      </c>
    </row>
    <row r="10" spans="1:11" s="10" customFormat="1" ht="15.75">
      <c r="A10" s="12" t="s">
        <v>1</v>
      </c>
      <c r="B10" s="7">
        <v>2</v>
      </c>
      <c r="C10" s="8" t="s">
        <v>2</v>
      </c>
      <c r="D10" s="19"/>
      <c r="E10" s="19"/>
      <c r="F10" s="19"/>
      <c r="G10" s="19"/>
      <c r="H10" s="20"/>
      <c r="I10" s="5"/>
      <c r="J10" s="5"/>
      <c r="K10" s="4"/>
    </row>
    <row r="11" spans="1:11" ht="15.75">
      <c r="A11" s="21" t="s">
        <v>3</v>
      </c>
      <c r="B11" s="21" t="s">
        <v>23</v>
      </c>
      <c r="C11" s="21" t="s">
        <v>22</v>
      </c>
      <c r="D11" s="40">
        <f t="shared" ref="D11:G11" si="0">D12+D27</f>
        <v>198000</v>
      </c>
      <c r="E11" s="40">
        <f t="shared" si="0"/>
        <v>205800</v>
      </c>
      <c r="F11" s="40">
        <f t="shared" si="0"/>
        <v>7800</v>
      </c>
      <c r="G11" s="40">
        <f t="shared" si="0"/>
        <v>205800</v>
      </c>
      <c r="H11" s="40">
        <v>205629.69</v>
      </c>
      <c r="I11" s="41">
        <f>H11/D11*100</f>
        <v>103.8533787878788</v>
      </c>
      <c r="J11" s="41">
        <f>H11/E11*100</f>
        <v>99.917244897959193</v>
      </c>
      <c r="K11" s="41">
        <f t="shared" ref="K11:K65" si="1">H11-E11</f>
        <v>-170.30999999999767</v>
      </c>
    </row>
    <row r="12" spans="1:11" ht="15.75">
      <c r="A12" s="21"/>
      <c r="B12" s="21" t="s">
        <v>31</v>
      </c>
      <c r="C12" s="21"/>
      <c r="D12" s="40">
        <f t="shared" ref="D12:G12" si="2">D13+SUM(D19:D22,D25:D26)</f>
        <v>170000</v>
      </c>
      <c r="E12" s="40">
        <f t="shared" si="2"/>
        <v>149000</v>
      </c>
      <c r="F12" s="40">
        <f t="shared" si="2"/>
        <v>-21000</v>
      </c>
      <c r="G12" s="40">
        <f t="shared" si="2"/>
        <v>149000</v>
      </c>
      <c r="H12" s="40">
        <v>148892.62</v>
      </c>
      <c r="I12" s="41">
        <f t="shared" ref="I12:I65" si="3">H12/D12*100</f>
        <v>87.583894117647048</v>
      </c>
      <c r="J12" s="41">
        <f t="shared" ref="J12:J65" si="4">H12/E12*100</f>
        <v>99.927932885906031</v>
      </c>
      <c r="K12" s="41">
        <f t="shared" si="1"/>
        <v>-107.38000000000466</v>
      </c>
    </row>
    <row r="13" spans="1:11" s="13" customFormat="1" ht="15.75">
      <c r="A13" s="21"/>
      <c r="B13" s="21"/>
      <c r="C13" s="21" t="s">
        <v>11</v>
      </c>
      <c r="D13" s="40">
        <f>SUM(D14:D18)</f>
        <v>92000</v>
      </c>
      <c r="E13" s="40">
        <f>SUM(E14:E18)</f>
        <v>96500</v>
      </c>
      <c r="F13" s="40">
        <f>SUM(F14:F18)</f>
        <v>4500</v>
      </c>
      <c r="G13" s="40">
        <f t="shared" ref="G13" si="5">SUM(G14:G18)</f>
        <v>96500</v>
      </c>
      <c r="H13" s="40">
        <v>96218.98</v>
      </c>
      <c r="I13" s="41">
        <f t="shared" si="3"/>
        <v>104.58584782608695</v>
      </c>
      <c r="J13" s="41">
        <f t="shared" si="4"/>
        <v>99.708787564766837</v>
      </c>
      <c r="K13" s="41">
        <f t="shared" si="1"/>
        <v>-281.02000000000407</v>
      </c>
    </row>
    <row r="14" spans="1:11" s="13" customFormat="1" ht="75">
      <c r="A14" s="22" t="s">
        <v>7</v>
      </c>
      <c r="B14" s="22" t="s">
        <v>10</v>
      </c>
      <c r="C14" s="23" t="s">
        <v>42</v>
      </c>
      <c r="D14" s="42">
        <v>92000</v>
      </c>
      <c r="E14" s="42">
        <v>96000</v>
      </c>
      <c r="F14" s="42">
        <f t="shared" ref="F14:F21" si="6">E14-D14</f>
        <v>4000</v>
      </c>
      <c r="G14" s="42">
        <v>96000</v>
      </c>
      <c r="H14" s="43">
        <v>95657.79</v>
      </c>
      <c r="I14" s="41">
        <f t="shared" si="3"/>
        <v>103.97585869565216</v>
      </c>
      <c r="J14" s="41">
        <f t="shared" si="4"/>
        <v>99.643531249999995</v>
      </c>
      <c r="K14" s="41">
        <f t="shared" si="1"/>
        <v>-342.2100000000064</v>
      </c>
    </row>
    <row r="15" spans="1:11" s="13" customFormat="1" ht="15.75">
      <c r="A15" s="22" t="s">
        <v>7</v>
      </c>
      <c r="B15" s="22" t="s">
        <v>38</v>
      </c>
      <c r="C15" s="23" t="s">
        <v>39</v>
      </c>
      <c r="D15" s="42"/>
      <c r="E15" s="42">
        <v>500</v>
      </c>
      <c r="F15" s="42">
        <f t="shared" si="6"/>
        <v>500</v>
      </c>
      <c r="G15" s="42">
        <v>500</v>
      </c>
      <c r="H15" s="43">
        <v>539.86</v>
      </c>
      <c r="I15" s="41" t="e">
        <f t="shared" si="3"/>
        <v>#DIV/0!</v>
      </c>
      <c r="J15" s="41">
        <f t="shared" si="4"/>
        <v>107.97200000000001</v>
      </c>
      <c r="K15" s="41">
        <f t="shared" si="1"/>
        <v>39.860000000000014</v>
      </c>
    </row>
    <row r="16" spans="1:11" ht="120">
      <c r="A16" s="22">
        <v>182</v>
      </c>
      <c r="B16" s="22" t="s">
        <v>37</v>
      </c>
      <c r="C16" s="23" t="s">
        <v>43</v>
      </c>
      <c r="D16" s="42"/>
      <c r="E16" s="42"/>
      <c r="F16" s="42">
        <f t="shared" si="6"/>
        <v>0</v>
      </c>
      <c r="G16" s="42"/>
      <c r="H16" s="44">
        <v>20</v>
      </c>
      <c r="I16" s="41" t="e">
        <f t="shared" si="3"/>
        <v>#DIV/0!</v>
      </c>
      <c r="J16" s="41" t="e">
        <f t="shared" si="4"/>
        <v>#DIV/0!</v>
      </c>
      <c r="K16" s="41">
        <f t="shared" si="1"/>
        <v>20</v>
      </c>
    </row>
    <row r="17" spans="1:11" ht="45">
      <c r="A17" s="22" t="s">
        <v>7</v>
      </c>
      <c r="B17" s="22" t="s">
        <v>21</v>
      </c>
      <c r="C17" s="23" t="s">
        <v>46</v>
      </c>
      <c r="D17" s="42"/>
      <c r="E17" s="42"/>
      <c r="F17" s="42">
        <f t="shared" si="6"/>
        <v>0</v>
      </c>
      <c r="G17" s="42"/>
      <c r="H17" s="44">
        <v>1.3299999999999983</v>
      </c>
      <c r="I17" s="41" t="e">
        <f t="shared" si="3"/>
        <v>#DIV/0!</v>
      </c>
      <c r="J17" s="41" t="e">
        <f t="shared" si="4"/>
        <v>#DIV/0!</v>
      </c>
      <c r="K17" s="41">
        <f t="shared" si="1"/>
        <v>1.3299999999999983</v>
      </c>
    </row>
    <row r="18" spans="1:11" ht="90" hidden="1">
      <c r="A18" s="22" t="s">
        <v>7</v>
      </c>
      <c r="B18" s="22" t="s">
        <v>9</v>
      </c>
      <c r="C18" s="23" t="s">
        <v>47</v>
      </c>
      <c r="D18" s="42"/>
      <c r="E18" s="42"/>
      <c r="F18" s="42">
        <f t="shared" si="6"/>
        <v>0</v>
      </c>
      <c r="G18" s="42"/>
      <c r="H18" s="44">
        <v>0</v>
      </c>
      <c r="I18" s="41" t="e">
        <f t="shared" si="3"/>
        <v>#DIV/0!</v>
      </c>
      <c r="J18" s="41" t="e">
        <f t="shared" si="4"/>
        <v>#DIV/0!</v>
      </c>
      <c r="K18" s="41">
        <f t="shared" si="1"/>
        <v>0</v>
      </c>
    </row>
    <row r="19" spans="1:11" ht="15.75">
      <c r="A19" s="22" t="s">
        <v>7</v>
      </c>
      <c r="B19" s="22" t="s">
        <v>33</v>
      </c>
      <c r="C19" s="23" t="s">
        <v>16</v>
      </c>
      <c r="D19" s="42"/>
      <c r="E19" s="42">
        <v>300</v>
      </c>
      <c r="F19" s="42">
        <f t="shared" si="6"/>
        <v>300</v>
      </c>
      <c r="G19" s="42">
        <v>300</v>
      </c>
      <c r="H19" s="44">
        <v>345.3</v>
      </c>
      <c r="I19" s="41" t="e">
        <f t="shared" si="3"/>
        <v>#DIV/0!</v>
      </c>
      <c r="J19" s="41">
        <f t="shared" si="4"/>
        <v>115.10000000000001</v>
      </c>
      <c r="K19" s="41">
        <f t="shared" si="1"/>
        <v>45.300000000000011</v>
      </c>
    </row>
    <row r="20" spans="1:11" ht="30">
      <c r="A20" s="22" t="s">
        <v>7</v>
      </c>
      <c r="B20" s="22" t="s">
        <v>34</v>
      </c>
      <c r="C20" s="23" t="s">
        <v>35</v>
      </c>
      <c r="D20" s="42"/>
      <c r="E20" s="42"/>
      <c r="F20" s="42">
        <f t="shared" si="6"/>
        <v>0</v>
      </c>
      <c r="G20" s="42"/>
      <c r="H20" s="44">
        <v>0</v>
      </c>
      <c r="I20" s="41" t="e">
        <f t="shared" si="3"/>
        <v>#DIV/0!</v>
      </c>
      <c r="J20" s="41" t="e">
        <f t="shared" si="4"/>
        <v>#DIV/0!</v>
      </c>
      <c r="K20" s="41">
        <f t="shared" si="1"/>
        <v>0</v>
      </c>
    </row>
    <row r="21" spans="1:11" ht="45">
      <c r="A21" s="22">
        <v>182</v>
      </c>
      <c r="B21" s="22" t="s">
        <v>70</v>
      </c>
      <c r="C21" s="23" t="s">
        <v>71</v>
      </c>
      <c r="D21" s="42">
        <v>32000</v>
      </c>
      <c r="E21" s="42">
        <v>11000</v>
      </c>
      <c r="F21" s="42">
        <f t="shared" si="6"/>
        <v>-21000</v>
      </c>
      <c r="G21" s="42">
        <v>11000</v>
      </c>
      <c r="H21" s="44">
        <v>10823.780000000002</v>
      </c>
      <c r="I21" s="41">
        <f t="shared" si="3"/>
        <v>33.824312500000012</v>
      </c>
      <c r="J21" s="41">
        <f t="shared" si="4"/>
        <v>98.398000000000025</v>
      </c>
      <c r="K21" s="41">
        <f t="shared" si="1"/>
        <v>-176.21999999999753</v>
      </c>
    </row>
    <row r="22" spans="1:11" ht="15.75">
      <c r="A22" s="22">
        <v>182</v>
      </c>
      <c r="B22" s="22" t="s">
        <v>17</v>
      </c>
      <c r="C22" s="24" t="s">
        <v>8</v>
      </c>
      <c r="D22" s="42">
        <f>SUM(D23:D24)</f>
        <v>46000</v>
      </c>
      <c r="E22" s="42">
        <f t="shared" ref="E22:G22" si="7">SUM(E23:E24)</f>
        <v>41200</v>
      </c>
      <c r="F22" s="42">
        <f t="shared" si="7"/>
        <v>-4800</v>
      </c>
      <c r="G22" s="42">
        <f t="shared" si="7"/>
        <v>41200</v>
      </c>
      <c r="H22" s="44">
        <v>41504.559999999998</v>
      </c>
      <c r="I22" s="41">
        <f t="shared" si="3"/>
        <v>90.227304347826092</v>
      </c>
      <c r="J22" s="41">
        <f t="shared" si="4"/>
        <v>100.73922330097088</v>
      </c>
      <c r="K22" s="41">
        <f t="shared" si="1"/>
        <v>304.55999999999767</v>
      </c>
    </row>
    <row r="23" spans="1:11" s="14" customFormat="1" ht="30">
      <c r="A23" s="22">
        <v>182</v>
      </c>
      <c r="B23" s="22" t="s">
        <v>48</v>
      </c>
      <c r="C23" s="23" t="s">
        <v>49</v>
      </c>
      <c r="D23" s="45">
        <v>18000</v>
      </c>
      <c r="E23" s="45">
        <v>15200</v>
      </c>
      <c r="F23" s="42">
        <f>E23-D23</f>
        <v>-2800</v>
      </c>
      <c r="G23" s="45">
        <v>15200</v>
      </c>
      <c r="H23" s="44">
        <v>16101.15</v>
      </c>
      <c r="I23" s="41">
        <f t="shared" si="3"/>
        <v>89.450833333333335</v>
      </c>
      <c r="J23" s="41">
        <f t="shared" si="4"/>
        <v>105.92861842105263</v>
      </c>
      <c r="K23" s="41">
        <f t="shared" si="1"/>
        <v>901.14999999999964</v>
      </c>
    </row>
    <row r="24" spans="1:11" s="15" customFormat="1" ht="30">
      <c r="A24" s="22">
        <v>182</v>
      </c>
      <c r="B24" s="22" t="s">
        <v>50</v>
      </c>
      <c r="C24" s="23" t="s">
        <v>51</v>
      </c>
      <c r="D24" s="41">
        <v>28000</v>
      </c>
      <c r="E24" s="41">
        <v>26000</v>
      </c>
      <c r="F24" s="42">
        <f>E24-D24</f>
        <v>-2000</v>
      </c>
      <c r="G24" s="41">
        <v>26000</v>
      </c>
      <c r="H24" s="44">
        <v>25403.41</v>
      </c>
      <c r="I24" s="41">
        <f t="shared" si="3"/>
        <v>90.726464285714286</v>
      </c>
      <c r="J24" s="41">
        <f t="shared" si="4"/>
        <v>97.705423076923083</v>
      </c>
      <c r="K24" s="41">
        <f t="shared" si="1"/>
        <v>-596.59000000000015</v>
      </c>
    </row>
    <row r="25" spans="1:11" ht="45" hidden="1">
      <c r="A25" s="22">
        <v>903</v>
      </c>
      <c r="B25" s="22" t="s">
        <v>20</v>
      </c>
      <c r="C25" s="23" t="s">
        <v>84</v>
      </c>
      <c r="D25" s="45"/>
      <c r="E25" s="45"/>
      <c r="F25" s="42">
        <f>E25-D25</f>
        <v>0</v>
      </c>
      <c r="G25" s="45"/>
      <c r="H25" s="44">
        <v>0</v>
      </c>
      <c r="I25" s="41" t="e">
        <f t="shared" si="3"/>
        <v>#DIV/0!</v>
      </c>
      <c r="J25" s="41" t="e">
        <f t="shared" si="4"/>
        <v>#DIV/0!</v>
      </c>
      <c r="K25" s="41">
        <f t="shared" si="1"/>
        <v>0</v>
      </c>
    </row>
    <row r="26" spans="1:11" s="13" customFormat="1" ht="45" hidden="1">
      <c r="A26" s="22">
        <v>182</v>
      </c>
      <c r="B26" s="22" t="s">
        <v>52</v>
      </c>
      <c r="C26" s="23" t="s">
        <v>53</v>
      </c>
      <c r="D26" s="42"/>
      <c r="E26" s="42"/>
      <c r="F26" s="42">
        <f>E26-D26</f>
        <v>0</v>
      </c>
      <c r="G26" s="42"/>
      <c r="H26" s="44">
        <v>0</v>
      </c>
      <c r="I26" s="41" t="e">
        <f t="shared" si="3"/>
        <v>#DIV/0!</v>
      </c>
      <c r="J26" s="41" t="e">
        <f t="shared" si="4"/>
        <v>#DIV/0!</v>
      </c>
      <c r="K26" s="41">
        <f t="shared" si="1"/>
        <v>0</v>
      </c>
    </row>
    <row r="27" spans="1:11" ht="15.75">
      <c r="A27" s="22"/>
      <c r="B27" s="25" t="s">
        <v>32</v>
      </c>
      <c r="C27" s="21"/>
      <c r="D27" s="40">
        <f t="shared" ref="D27" si="8">SUM(D28:D35,D37:D41)</f>
        <v>28000</v>
      </c>
      <c r="E27" s="40">
        <f t="shared" ref="E27:G27" si="9">SUM(E28:E35,E38:E41)</f>
        <v>56800</v>
      </c>
      <c r="F27" s="40">
        <f t="shared" si="9"/>
        <v>28800</v>
      </c>
      <c r="G27" s="40">
        <f t="shared" si="9"/>
        <v>56800</v>
      </c>
      <c r="H27" s="46">
        <v>56737.070000000007</v>
      </c>
      <c r="I27" s="41">
        <f t="shared" si="3"/>
        <v>202.63239285714286</v>
      </c>
      <c r="J27" s="41">
        <f t="shared" si="4"/>
        <v>99.889207746478874</v>
      </c>
      <c r="K27" s="41">
        <f t="shared" si="1"/>
        <v>-62.929999999993015</v>
      </c>
    </row>
    <row r="28" spans="1:11" ht="75">
      <c r="A28" s="22" t="s">
        <v>99</v>
      </c>
      <c r="B28" s="22" t="s">
        <v>45</v>
      </c>
      <c r="C28" s="23" t="s">
        <v>54</v>
      </c>
      <c r="D28" s="45"/>
      <c r="E28" s="45"/>
      <c r="F28" s="42">
        <f t="shared" ref="F28:F34" si="10">E28-D28</f>
        <v>0</v>
      </c>
      <c r="G28" s="45"/>
      <c r="H28" s="44">
        <v>0</v>
      </c>
      <c r="I28" s="41" t="e">
        <f t="shared" si="3"/>
        <v>#DIV/0!</v>
      </c>
      <c r="J28" s="41" t="e">
        <f t="shared" si="4"/>
        <v>#DIV/0!</v>
      </c>
      <c r="K28" s="41">
        <f t="shared" si="1"/>
        <v>0</v>
      </c>
    </row>
    <row r="29" spans="1:11" ht="75">
      <c r="A29" s="22" t="s">
        <v>15</v>
      </c>
      <c r="B29" s="22" t="s">
        <v>55</v>
      </c>
      <c r="C29" s="23" t="s">
        <v>56</v>
      </c>
      <c r="D29" s="45">
        <v>5000</v>
      </c>
      <c r="E29" s="45">
        <v>5800</v>
      </c>
      <c r="F29" s="42">
        <f t="shared" si="10"/>
        <v>800</v>
      </c>
      <c r="G29" s="45">
        <v>5800</v>
      </c>
      <c r="H29" s="44">
        <v>5749.98</v>
      </c>
      <c r="I29" s="41">
        <f t="shared" si="3"/>
        <v>114.9996</v>
      </c>
      <c r="J29" s="41">
        <f t="shared" si="4"/>
        <v>99.137586206896543</v>
      </c>
      <c r="K29" s="41">
        <f t="shared" si="1"/>
        <v>-50.020000000000437</v>
      </c>
    </row>
    <row r="30" spans="1:11" ht="45" hidden="1">
      <c r="A30" s="22" t="s">
        <v>15</v>
      </c>
      <c r="B30" s="22" t="s">
        <v>126</v>
      </c>
      <c r="C30" s="23" t="s">
        <v>127</v>
      </c>
      <c r="D30" s="45"/>
      <c r="E30" s="45"/>
      <c r="F30" s="42">
        <f t="shared" si="10"/>
        <v>0</v>
      </c>
      <c r="G30" s="45"/>
      <c r="H30" s="44">
        <v>0</v>
      </c>
      <c r="I30" s="41" t="e">
        <f t="shared" si="3"/>
        <v>#DIV/0!</v>
      </c>
      <c r="J30" s="41" t="e">
        <f t="shared" si="4"/>
        <v>#DIV/0!</v>
      </c>
      <c r="K30" s="41">
        <f t="shared" si="1"/>
        <v>0</v>
      </c>
    </row>
    <row r="31" spans="1:11" ht="90" hidden="1">
      <c r="A31" s="22" t="s">
        <v>15</v>
      </c>
      <c r="B31" s="22" t="s">
        <v>28</v>
      </c>
      <c r="C31" s="23" t="s">
        <v>57</v>
      </c>
      <c r="D31" s="45"/>
      <c r="E31" s="45"/>
      <c r="F31" s="42">
        <f t="shared" si="10"/>
        <v>0</v>
      </c>
      <c r="G31" s="45"/>
      <c r="H31" s="44">
        <v>0</v>
      </c>
      <c r="I31" s="41" t="e">
        <f t="shared" si="3"/>
        <v>#DIV/0!</v>
      </c>
      <c r="J31" s="41" t="e">
        <f t="shared" si="4"/>
        <v>#DIV/0!</v>
      </c>
      <c r="K31" s="41">
        <f t="shared" si="1"/>
        <v>0</v>
      </c>
    </row>
    <row r="32" spans="1:11" ht="45">
      <c r="A32" s="22" t="s">
        <v>15</v>
      </c>
      <c r="B32" s="22" t="s">
        <v>41</v>
      </c>
      <c r="C32" s="23" t="s">
        <v>58</v>
      </c>
      <c r="D32" s="45">
        <v>23000</v>
      </c>
      <c r="E32" s="45">
        <v>33500</v>
      </c>
      <c r="F32" s="42">
        <f t="shared" si="10"/>
        <v>10500</v>
      </c>
      <c r="G32" s="45">
        <v>33500</v>
      </c>
      <c r="H32" s="44">
        <v>33463.01</v>
      </c>
      <c r="I32" s="41">
        <f t="shared" si="3"/>
        <v>145.49134782608698</v>
      </c>
      <c r="J32" s="41">
        <f t="shared" si="4"/>
        <v>99.889582089552249</v>
      </c>
      <c r="K32" s="41">
        <f t="shared" si="1"/>
        <v>-36.989999999997963</v>
      </c>
    </row>
    <row r="33" spans="1:11" s="2" customFormat="1" ht="30" hidden="1">
      <c r="A33" s="22" t="s">
        <v>15</v>
      </c>
      <c r="B33" s="22" t="s">
        <v>40</v>
      </c>
      <c r="C33" s="23" t="s">
        <v>59</v>
      </c>
      <c r="D33" s="45"/>
      <c r="E33" s="45"/>
      <c r="F33" s="42">
        <f t="shared" si="10"/>
        <v>0</v>
      </c>
      <c r="G33" s="45"/>
      <c r="H33" s="44">
        <v>0</v>
      </c>
      <c r="I33" s="41" t="e">
        <f t="shared" si="3"/>
        <v>#DIV/0!</v>
      </c>
      <c r="J33" s="41" t="e">
        <f t="shared" si="4"/>
        <v>#DIV/0!</v>
      </c>
      <c r="K33" s="41">
        <f t="shared" si="1"/>
        <v>0</v>
      </c>
    </row>
    <row r="34" spans="1:11" s="2" customFormat="1" ht="30" hidden="1">
      <c r="A34" s="22">
        <v>903</v>
      </c>
      <c r="B34" s="22" t="s">
        <v>86</v>
      </c>
      <c r="C34" s="16" t="s">
        <v>85</v>
      </c>
      <c r="D34" s="45"/>
      <c r="E34" s="45"/>
      <c r="F34" s="42">
        <f t="shared" si="10"/>
        <v>0</v>
      </c>
      <c r="G34" s="45"/>
      <c r="H34" s="44">
        <v>0</v>
      </c>
      <c r="I34" s="41" t="e">
        <f t="shared" si="3"/>
        <v>#DIV/0!</v>
      </c>
      <c r="J34" s="41" t="e">
        <f t="shared" si="4"/>
        <v>#DIV/0!</v>
      </c>
      <c r="K34" s="41">
        <f t="shared" si="1"/>
        <v>0</v>
      </c>
    </row>
    <row r="35" spans="1:11" s="2" customFormat="1" ht="15.75">
      <c r="A35" s="22"/>
      <c r="B35" s="22"/>
      <c r="C35" s="26" t="s">
        <v>72</v>
      </c>
      <c r="D35" s="45">
        <f>SUM(D36:D36)</f>
        <v>0</v>
      </c>
      <c r="E35" s="45">
        <f t="shared" ref="E35:G35" si="11">SUM(E36:E36)</f>
        <v>0</v>
      </c>
      <c r="F35" s="45">
        <f t="shared" si="11"/>
        <v>0</v>
      </c>
      <c r="G35" s="45">
        <f t="shared" si="11"/>
        <v>0</v>
      </c>
      <c r="H35" s="47">
        <v>0</v>
      </c>
      <c r="I35" s="41" t="e">
        <f t="shared" si="3"/>
        <v>#DIV/0!</v>
      </c>
      <c r="J35" s="41" t="e">
        <f t="shared" si="4"/>
        <v>#DIV/0!</v>
      </c>
      <c r="K35" s="41">
        <f t="shared" si="1"/>
        <v>0</v>
      </c>
    </row>
    <row r="36" spans="1:11" ht="60" hidden="1">
      <c r="A36" s="22">
        <v>903</v>
      </c>
      <c r="B36" s="22" t="s">
        <v>44</v>
      </c>
      <c r="C36" s="23" t="s">
        <v>60</v>
      </c>
      <c r="D36" s="48"/>
      <c r="E36" s="48"/>
      <c r="F36" s="42">
        <f>E36-D36</f>
        <v>0</v>
      </c>
      <c r="G36" s="48"/>
      <c r="H36" s="44">
        <v>0</v>
      </c>
      <c r="I36" s="41" t="e">
        <f t="shared" si="3"/>
        <v>#DIV/0!</v>
      </c>
      <c r="J36" s="41" t="e">
        <f t="shared" si="4"/>
        <v>#DIV/0!</v>
      </c>
      <c r="K36" s="41">
        <f t="shared" si="1"/>
        <v>0</v>
      </c>
    </row>
    <row r="37" spans="1:11" ht="15.75">
      <c r="A37" s="22" t="s">
        <v>3</v>
      </c>
      <c r="B37" s="22" t="s">
        <v>24</v>
      </c>
      <c r="C37" s="23" t="s">
        <v>25</v>
      </c>
      <c r="D37" s="48">
        <f>SUM(D38:D39)</f>
        <v>0</v>
      </c>
      <c r="E37" s="48">
        <f t="shared" ref="E37:G37" si="12">SUM(E38:E39)</f>
        <v>17500</v>
      </c>
      <c r="F37" s="48">
        <f t="shared" si="12"/>
        <v>17500</v>
      </c>
      <c r="G37" s="48">
        <f t="shared" si="12"/>
        <v>17500</v>
      </c>
      <c r="H37" s="49">
        <v>17524.080000000002</v>
      </c>
      <c r="I37" s="41" t="e">
        <f t="shared" si="3"/>
        <v>#DIV/0!</v>
      </c>
      <c r="J37" s="41">
        <f t="shared" si="4"/>
        <v>100.13760000000001</v>
      </c>
      <c r="K37" s="41">
        <f t="shared" si="1"/>
        <v>24.080000000001746</v>
      </c>
    </row>
    <row r="38" spans="1:11" ht="30">
      <c r="A38" s="22">
        <v>992</v>
      </c>
      <c r="B38" s="22" t="s">
        <v>109</v>
      </c>
      <c r="C38" s="23" t="s">
        <v>110</v>
      </c>
      <c r="D38" s="48"/>
      <c r="E38" s="48">
        <v>17500</v>
      </c>
      <c r="F38" s="42">
        <f>E38-D38</f>
        <v>17500</v>
      </c>
      <c r="G38" s="48">
        <v>17500</v>
      </c>
      <c r="H38" s="44">
        <v>17524.080000000002</v>
      </c>
      <c r="I38" s="41" t="e">
        <f t="shared" si="3"/>
        <v>#DIV/0!</v>
      </c>
      <c r="J38" s="41">
        <f t="shared" si="4"/>
        <v>100.13760000000001</v>
      </c>
      <c r="K38" s="41">
        <f t="shared" si="1"/>
        <v>24.080000000001746</v>
      </c>
    </row>
    <row r="39" spans="1:11" ht="75" hidden="1">
      <c r="A39" s="22" t="s">
        <v>26</v>
      </c>
      <c r="B39" s="22" t="s">
        <v>27</v>
      </c>
      <c r="C39" s="23" t="s">
        <v>61</v>
      </c>
      <c r="D39" s="50"/>
      <c r="E39" s="50"/>
      <c r="F39" s="42">
        <f>E39-D39</f>
        <v>0</v>
      </c>
      <c r="G39" s="50"/>
      <c r="H39" s="44">
        <v>0</v>
      </c>
      <c r="I39" s="41" t="e">
        <f t="shared" si="3"/>
        <v>#DIV/0!</v>
      </c>
      <c r="J39" s="41" t="e">
        <f t="shared" si="4"/>
        <v>#DIV/0!</v>
      </c>
      <c r="K39" s="41">
        <f t="shared" si="1"/>
        <v>0</v>
      </c>
    </row>
    <row r="40" spans="1:11" s="2" customFormat="1" ht="30">
      <c r="A40" s="22" t="s">
        <v>14</v>
      </c>
      <c r="B40" s="22" t="s">
        <v>19</v>
      </c>
      <c r="C40" s="23" t="s">
        <v>62</v>
      </c>
      <c r="D40" s="50"/>
      <c r="E40" s="50"/>
      <c r="F40" s="42">
        <f>E40-D40</f>
        <v>0</v>
      </c>
      <c r="G40" s="50"/>
      <c r="H40" s="44">
        <v>0</v>
      </c>
      <c r="I40" s="41" t="e">
        <f t="shared" si="3"/>
        <v>#DIV/0!</v>
      </c>
      <c r="J40" s="41" t="e">
        <f t="shared" si="4"/>
        <v>#DIV/0!</v>
      </c>
      <c r="K40" s="41">
        <f t="shared" si="1"/>
        <v>0</v>
      </c>
    </row>
    <row r="41" spans="1:11" s="2" customFormat="1" ht="30">
      <c r="A41" s="22" t="s">
        <v>15</v>
      </c>
      <c r="B41" s="22" t="s">
        <v>29</v>
      </c>
      <c r="C41" s="23" t="s">
        <v>63</v>
      </c>
      <c r="D41" s="51"/>
      <c r="E41" s="51"/>
      <c r="F41" s="42">
        <f>E41-D41</f>
        <v>0</v>
      </c>
      <c r="G41" s="51"/>
      <c r="H41" s="44">
        <v>0</v>
      </c>
      <c r="I41" s="41" t="e">
        <f t="shared" si="3"/>
        <v>#DIV/0!</v>
      </c>
      <c r="J41" s="41" t="e">
        <f t="shared" si="4"/>
        <v>#DIV/0!</v>
      </c>
      <c r="K41" s="41">
        <f t="shared" si="1"/>
        <v>0</v>
      </c>
    </row>
    <row r="42" spans="1:11" s="2" customFormat="1" ht="15.75">
      <c r="A42" s="25" t="s">
        <v>3</v>
      </c>
      <c r="B42" s="27" t="s">
        <v>4</v>
      </c>
      <c r="C42" s="21" t="s">
        <v>5</v>
      </c>
      <c r="D42" s="36">
        <f t="shared" ref="D42:G42" si="13">D43+D46+D56+D58+D62+D63+D64</f>
        <v>1455200</v>
      </c>
      <c r="E42" s="37">
        <f t="shared" si="13"/>
        <v>1784812.82</v>
      </c>
      <c r="F42" s="37">
        <f t="shared" si="13"/>
        <v>329612.82</v>
      </c>
      <c r="G42" s="29">
        <f t="shared" si="13"/>
        <v>0</v>
      </c>
      <c r="H42" s="37">
        <v>1748702.82</v>
      </c>
      <c r="I42" s="41">
        <f t="shared" si="3"/>
        <v>120.16924271577791</v>
      </c>
      <c r="J42" s="41">
        <f t="shared" si="4"/>
        <v>97.976818655975364</v>
      </c>
      <c r="K42" s="41">
        <f t="shared" si="1"/>
        <v>-36110</v>
      </c>
    </row>
    <row r="43" spans="1:11" s="2" customFormat="1" ht="28.5">
      <c r="A43" s="22" t="s">
        <v>14</v>
      </c>
      <c r="B43" s="22" t="s">
        <v>93</v>
      </c>
      <c r="C43" s="9" t="s">
        <v>12</v>
      </c>
      <c r="D43" s="11">
        <f t="shared" ref="D43:G43" si="14">SUM(D44:D45)</f>
        <v>1314000</v>
      </c>
      <c r="E43" s="51">
        <f t="shared" ref="E43:F43" si="15">SUM(E44:E45)</f>
        <v>1487000</v>
      </c>
      <c r="F43" s="51">
        <f t="shared" si="15"/>
        <v>173000</v>
      </c>
      <c r="G43" s="11">
        <f t="shared" si="14"/>
        <v>0</v>
      </c>
      <c r="H43" s="52">
        <v>1487000</v>
      </c>
      <c r="I43" s="41">
        <f t="shared" si="3"/>
        <v>113.16590563165904</v>
      </c>
      <c r="J43" s="41">
        <f t="shared" si="4"/>
        <v>100</v>
      </c>
      <c r="K43" s="41">
        <f t="shared" si="1"/>
        <v>0</v>
      </c>
    </row>
    <row r="44" spans="1:11" s="2" customFormat="1" ht="30">
      <c r="A44" s="22" t="s">
        <v>14</v>
      </c>
      <c r="B44" s="22" t="s">
        <v>87</v>
      </c>
      <c r="C44" s="23" t="s">
        <v>64</v>
      </c>
      <c r="D44" s="32">
        <v>1314000</v>
      </c>
      <c r="E44" s="53">
        <v>1264000</v>
      </c>
      <c r="F44" s="42">
        <f>E44-D44</f>
        <v>-50000</v>
      </c>
      <c r="G44" s="11"/>
      <c r="H44" s="44">
        <v>1264000</v>
      </c>
      <c r="I44" s="41">
        <f t="shared" si="3"/>
        <v>96.194824961948243</v>
      </c>
      <c r="J44" s="41">
        <f t="shared" si="4"/>
        <v>100</v>
      </c>
      <c r="K44" s="41">
        <f t="shared" si="1"/>
        <v>0</v>
      </c>
    </row>
    <row r="45" spans="1:11" s="2" customFormat="1" ht="30">
      <c r="A45" s="22" t="s">
        <v>14</v>
      </c>
      <c r="B45" s="22" t="s">
        <v>98</v>
      </c>
      <c r="C45" s="23" t="s">
        <v>65</v>
      </c>
      <c r="D45" s="32">
        <v>0</v>
      </c>
      <c r="E45" s="53">
        <v>223000</v>
      </c>
      <c r="F45" s="42">
        <f>E45-D45</f>
        <v>223000</v>
      </c>
      <c r="G45" s="11"/>
      <c r="H45" s="44">
        <v>223000</v>
      </c>
      <c r="I45" s="41" t="e">
        <f t="shared" si="3"/>
        <v>#DIV/0!</v>
      </c>
      <c r="J45" s="41">
        <f t="shared" si="4"/>
        <v>100</v>
      </c>
      <c r="K45" s="41">
        <f t="shared" si="1"/>
        <v>0</v>
      </c>
    </row>
    <row r="46" spans="1:11" s="2" customFormat="1" ht="42.75">
      <c r="A46" s="22" t="s">
        <v>14</v>
      </c>
      <c r="B46" s="22" t="s">
        <v>94</v>
      </c>
      <c r="C46" s="9" t="s">
        <v>36</v>
      </c>
      <c r="D46" s="11">
        <f t="shared" ref="D46:G46" si="16">SUM(D47:D55)</f>
        <v>0</v>
      </c>
      <c r="E46" s="51">
        <f t="shared" si="16"/>
        <v>39701.07</v>
      </c>
      <c r="F46" s="51">
        <f t="shared" si="16"/>
        <v>39701.07</v>
      </c>
      <c r="G46" s="11">
        <f t="shared" si="16"/>
        <v>0</v>
      </c>
      <c r="H46" s="52">
        <v>39701.07</v>
      </c>
      <c r="I46" s="41" t="e">
        <f t="shared" si="3"/>
        <v>#DIV/0!</v>
      </c>
      <c r="J46" s="41">
        <f t="shared" si="4"/>
        <v>100</v>
      </c>
      <c r="K46" s="41">
        <f t="shared" si="1"/>
        <v>0</v>
      </c>
    </row>
    <row r="47" spans="1:11" s="2" customFormat="1" ht="60">
      <c r="A47" s="22">
        <v>903</v>
      </c>
      <c r="B47" s="22" t="s">
        <v>111</v>
      </c>
      <c r="C47" s="23" t="s">
        <v>120</v>
      </c>
      <c r="D47" s="11">
        <v>0</v>
      </c>
      <c r="E47" s="53">
        <v>39701.07</v>
      </c>
      <c r="F47" s="42">
        <f t="shared" ref="F47:F55" si="17">E47-D47</f>
        <v>39701.07</v>
      </c>
      <c r="G47" s="11"/>
      <c r="H47" s="44">
        <v>39701.07</v>
      </c>
      <c r="I47" s="41" t="e">
        <f t="shared" si="3"/>
        <v>#DIV/0!</v>
      </c>
      <c r="J47" s="41">
        <f t="shared" si="4"/>
        <v>100</v>
      </c>
      <c r="K47" s="41">
        <f t="shared" si="1"/>
        <v>0</v>
      </c>
    </row>
    <row r="48" spans="1:11" s="13" customFormat="1" ht="60" hidden="1">
      <c r="A48" s="22" t="s">
        <v>14</v>
      </c>
      <c r="B48" s="22" t="s">
        <v>88</v>
      </c>
      <c r="C48" s="23" t="s">
        <v>66</v>
      </c>
      <c r="D48" s="11"/>
      <c r="E48" s="11"/>
      <c r="F48" s="42">
        <f t="shared" si="17"/>
        <v>0</v>
      </c>
      <c r="G48" s="11"/>
      <c r="H48" s="44">
        <v>0</v>
      </c>
      <c r="I48" s="41" t="e">
        <f t="shared" si="3"/>
        <v>#DIV/0!</v>
      </c>
      <c r="J48" s="41" t="e">
        <f t="shared" si="4"/>
        <v>#DIV/0!</v>
      </c>
      <c r="K48" s="41">
        <f t="shared" si="1"/>
        <v>0</v>
      </c>
    </row>
    <row r="49" spans="1:11" ht="15.75" hidden="1">
      <c r="A49" s="22">
        <v>903</v>
      </c>
      <c r="B49" s="22" t="s">
        <v>89</v>
      </c>
      <c r="C49" s="23" t="s">
        <v>74</v>
      </c>
      <c r="D49" s="30"/>
      <c r="E49" s="30"/>
      <c r="F49" s="42">
        <f t="shared" si="17"/>
        <v>0</v>
      </c>
      <c r="G49" s="30"/>
      <c r="H49" s="44">
        <v>0</v>
      </c>
      <c r="I49" s="41" t="e">
        <f t="shared" si="3"/>
        <v>#DIV/0!</v>
      </c>
      <c r="J49" s="41" t="e">
        <f t="shared" si="4"/>
        <v>#DIV/0!</v>
      </c>
      <c r="K49" s="41">
        <f t="shared" si="1"/>
        <v>0</v>
      </c>
    </row>
    <row r="50" spans="1:11" ht="45" hidden="1">
      <c r="A50" s="22">
        <v>903</v>
      </c>
      <c r="B50" s="22" t="s">
        <v>112</v>
      </c>
      <c r="C50" s="23" t="s">
        <v>113</v>
      </c>
      <c r="D50" s="30"/>
      <c r="E50" s="30"/>
      <c r="F50" s="42">
        <f t="shared" si="17"/>
        <v>0</v>
      </c>
      <c r="G50" s="30"/>
      <c r="H50" s="44">
        <v>0</v>
      </c>
      <c r="I50" s="41" t="e">
        <f t="shared" si="3"/>
        <v>#DIV/0!</v>
      </c>
      <c r="J50" s="41" t="e">
        <f t="shared" si="4"/>
        <v>#DIV/0!</v>
      </c>
      <c r="K50" s="41">
        <f t="shared" si="1"/>
        <v>0</v>
      </c>
    </row>
    <row r="51" spans="1:11" ht="45" hidden="1">
      <c r="A51" s="22" t="s">
        <v>14</v>
      </c>
      <c r="B51" s="22" t="s">
        <v>100</v>
      </c>
      <c r="C51" s="23" t="s">
        <v>101</v>
      </c>
      <c r="D51" s="30"/>
      <c r="E51" s="30"/>
      <c r="F51" s="42">
        <f t="shared" si="17"/>
        <v>0</v>
      </c>
      <c r="G51" s="30"/>
      <c r="H51" s="44">
        <v>0</v>
      </c>
      <c r="I51" s="41" t="e">
        <f t="shared" si="3"/>
        <v>#DIV/0!</v>
      </c>
      <c r="J51" s="41" t="e">
        <f t="shared" si="4"/>
        <v>#DIV/0!</v>
      </c>
      <c r="K51" s="41">
        <f t="shared" si="1"/>
        <v>0</v>
      </c>
    </row>
    <row r="52" spans="1:11" ht="60" hidden="1">
      <c r="A52" s="22">
        <v>992</v>
      </c>
      <c r="B52" s="22" t="s">
        <v>102</v>
      </c>
      <c r="C52" s="23" t="s">
        <v>103</v>
      </c>
      <c r="D52" s="30"/>
      <c r="E52" s="30"/>
      <c r="F52" s="42">
        <f t="shared" si="17"/>
        <v>0</v>
      </c>
      <c r="G52" s="30"/>
      <c r="H52" s="44">
        <v>0</v>
      </c>
      <c r="I52" s="41" t="e">
        <f t="shared" si="3"/>
        <v>#DIV/0!</v>
      </c>
      <c r="J52" s="41" t="e">
        <f t="shared" si="4"/>
        <v>#DIV/0!</v>
      </c>
      <c r="K52" s="41">
        <f t="shared" si="1"/>
        <v>0</v>
      </c>
    </row>
    <row r="53" spans="1:11" ht="45" hidden="1">
      <c r="A53" s="22" t="s">
        <v>14</v>
      </c>
      <c r="B53" s="22" t="s">
        <v>104</v>
      </c>
      <c r="C53" s="23" t="s">
        <v>105</v>
      </c>
      <c r="D53" s="31"/>
      <c r="E53" s="31"/>
      <c r="F53" s="42">
        <f t="shared" si="17"/>
        <v>0</v>
      </c>
      <c r="G53" s="31"/>
      <c r="H53" s="44">
        <v>0</v>
      </c>
      <c r="I53" s="41" t="e">
        <f t="shared" si="3"/>
        <v>#DIV/0!</v>
      </c>
      <c r="J53" s="41" t="e">
        <f t="shared" si="4"/>
        <v>#DIV/0!</v>
      </c>
      <c r="K53" s="41">
        <f t="shared" si="1"/>
        <v>0</v>
      </c>
    </row>
    <row r="54" spans="1:11" ht="30" hidden="1">
      <c r="A54" s="22">
        <v>992</v>
      </c>
      <c r="B54" s="22" t="s">
        <v>97</v>
      </c>
      <c r="C54" s="23" t="s">
        <v>90</v>
      </c>
      <c r="D54" s="31"/>
      <c r="E54" s="31"/>
      <c r="F54" s="42">
        <f t="shared" si="17"/>
        <v>0</v>
      </c>
      <c r="G54" s="31"/>
      <c r="H54" s="44">
        <v>0</v>
      </c>
      <c r="I54" s="41" t="e">
        <f t="shared" si="3"/>
        <v>#DIV/0!</v>
      </c>
      <c r="J54" s="41" t="e">
        <f t="shared" si="4"/>
        <v>#DIV/0!</v>
      </c>
      <c r="K54" s="41">
        <f t="shared" si="1"/>
        <v>0</v>
      </c>
    </row>
    <row r="55" spans="1:11" ht="75" hidden="1">
      <c r="A55" s="22">
        <v>903</v>
      </c>
      <c r="B55" s="22" t="s">
        <v>114</v>
      </c>
      <c r="C55" s="23" t="s">
        <v>115</v>
      </c>
      <c r="D55" s="31"/>
      <c r="E55" s="31"/>
      <c r="F55" s="42">
        <f t="shared" si="17"/>
        <v>0</v>
      </c>
      <c r="G55" s="31"/>
      <c r="H55" s="44">
        <v>0</v>
      </c>
      <c r="I55" s="41" t="e">
        <f t="shared" si="3"/>
        <v>#DIV/0!</v>
      </c>
      <c r="J55" s="41" t="e">
        <f t="shared" si="4"/>
        <v>#DIV/0!</v>
      </c>
      <c r="K55" s="41">
        <f t="shared" si="1"/>
        <v>0</v>
      </c>
    </row>
    <row r="56" spans="1:11" ht="28.5">
      <c r="A56" s="22" t="s">
        <v>14</v>
      </c>
      <c r="B56" s="22" t="s">
        <v>95</v>
      </c>
      <c r="C56" s="9" t="s">
        <v>18</v>
      </c>
      <c r="D56" s="30">
        <f t="shared" ref="D56:G56" si="18">SUM(D57:D57)</f>
        <v>77000</v>
      </c>
      <c r="E56" s="30">
        <f t="shared" si="18"/>
        <v>93201.75</v>
      </c>
      <c r="F56" s="54">
        <f t="shared" si="18"/>
        <v>16201.75</v>
      </c>
      <c r="G56" s="30">
        <f t="shared" si="18"/>
        <v>0</v>
      </c>
      <c r="H56" s="55">
        <v>93201.75</v>
      </c>
      <c r="I56" s="41">
        <f t="shared" si="3"/>
        <v>121.04123376623377</v>
      </c>
      <c r="J56" s="41">
        <f t="shared" si="4"/>
        <v>100</v>
      </c>
      <c r="K56" s="41">
        <f t="shared" si="1"/>
        <v>0</v>
      </c>
    </row>
    <row r="57" spans="1:11" ht="45">
      <c r="A57" s="22" t="s">
        <v>14</v>
      </c>
      <c r="B57" s="22" t="s">
        <v>96</v>
      </c>
      <c r="C57" s="23" t="s">
        <v>67</v>
      </c>
      <c r="D57" s="31">
        <v>77000</v>
      </c>
      <c r="E57" s="31">
        <v>93201.75</v>
      </c>
      <c r="F57" s="42">
        <f>E57-D57</f>
        <v>16201.75</v>
      </c>
      <c r="G57" s="31"/>
      <c r="H57" s="44">
        <v>93201.75</v>
      </c>
      <c r="I57" s="41">
        <f t="shared" si="3"/>
        <v>121.04123376623377</v>
      </c>
      <c r="J57" s="41">
        <f t="shared" si="4"/>
        <v>100</v>
      </c>
      <c r="K57" s="41">
        <f t="shared" si="1"/>
        <v>0</v>
      </c>
    </row>
    <row r="58" spans="1:11" ht="15.75">
      <c r="A58" s="22" t="s">
        <v>14</v>
      </c>
      <c r="B58" s="22" t="s">
        <v>116</v>
      </c>
      <c r="C58" s="9" t="s">
        <v>30</v>
      </c>
      <c r="D58" s="30">
        <f>SUM(D59:D61)</f>
        <v>64200</v>
      </c>
      <c r="E58" s="30">
        <f t="shared" ref="E58:G58" si="19">SUM(E59:E61)</f>
        <v>164910</v>
      </c>
      <c r="F58" s="54">
        <f t="shared" si="19"/>
        <v>100710</v>
      </c>
      <c r="G58" s="30">
        <f t="shared" si="19"/>
        <v>0</v>
      </c>
      <c r="H58" s="55">
        <v>128800</v>
      </c>
      <c r="I58" s="41">
        <f t="shared" si="3"/>
        <v>200.62305295950154</v>
      </c>
      <c r="J58" s="41">
        <f t="shared" si="4"/>
        <v>78.103207810320782</v>
      </c>
      <c r="K58" s="41">
        <f t="shared" si="1"/>
        <v>-36110</v>
      </c>
    </row>
    <row r="59" spans="1:11" ht="75">
      <c r="A59" s="22">
        <v>992</v>
      </c>
      <c r="B59" s="28" t="s">
        <v>117</v>
      </c>
      <c r="C59" s="23" t="s">
        <v>118</v>
      </c>
      <c r="D59" s="31">
        <v>64200</v>
      </c>
      <c r="E59" s="31">
        <v>164910</v>
      </c>
      <c r="F59" s="42">
        <f t="shared" ref="F59:F64" si="20">E59-D59</f>
        <v>100710</v>
      </c>
      <c r="G59" s="31"/>
      <c r="H59" s="44">
        <v>128800</v>
      </c>
      <c r="I59" s="41">
        <f t="shared" si="3"/>
        <v>200.62305295950154</v>
      </c>
      <c r="J59" s="41">
        <f t="shared" si="4"/>
        <v>78.103207810320782</v>
      </c>
      <c r="K59" s="41">
        <f t="shared" si="1"/>
        <v>-36110</v>
      </c>
    </row>
    <row r="60" spans="1:11" ht="60" hidden="1">
      <c r="A60" s="22" t="s">
        <v>14</v>
      </c>
      <c r="B60" s="22" t="s">
        <v>91</v>
      </c>
      <c r="C60" s="23" t="s">
        <v>68</v>
      </c>
      <c r="D60" s="31"/>
      <c r="E60" s="31"/>
      <c r="F60" s="56">
        <f t="shared" si="20"/>
        <v>0</v>
      </c>
      <c r="G60" s="31"/>
      <c r="H60" s="44">
        <v>0</v>
      </c>
      <c r="I60" s="41" t="e">
        <f t="shared" si="3"/>
        <v>#DIV/0!</v>
      </c>
      <c r="J60" s="41" t="e">
        <f t="shared" si="4"/>
        <v>#DIV/0!</v>
      </c>
      <c r="K60" s="41">
        <f t="shared" si="1"/>
        <v>0</v>
      </c>
    </row>
    <row r="61" spans="1:11" ht="75" hidden="1">
      <c r="A61" s="22" t="s">
        <v>14</v>
      </c>
      <c r="B61" s="22" t="s">
        <v>92</v>
      </c>
      <c r="C61" s="23" t="s">
        <v>69</v>
      </c>
      <c r="D61" s="31"/>
      <c r="E61" s="31"/>
      <c r="F61" s="56">
        <f t="shared" si="20"/>
        <v>0</v>
      </c>
      <c r="G61" s="31"/>
      <c r="H61" s="44">
        <v>0</v>
      </c>
      <c r="I61" s="41" t="e">
        <f t="shared" si="3"/>
        <v>#DIV/0!</v>
      </c>
      <c r="J61" s="41" t="e">
        <f t="shared" si="4"/>
        <v>#DIV/0!</v>
      </c>
      <c r="K61" s="41">
        <f t="shared" si="1"/>
        <v>0</v>
      </c>
    </row>
    <row r="62" spans="1:11" ht="45" hidden="1">
      <c r="A62" s="22">
        <v>903</v>
      </c>
      <c r="B62" s="22" t="s">
        <v>78</v>
      </c>
      <c r="C62" s="23" t="s">
        <v>79</v>
      </c>
      <c r="D62" s="31"/>
      <c r="E62" s="31"/>
      <c r="F62" s="56">
        <f t="shared" si="20"/>
        <v>0</v>
      </c>
      <c r="G62" s="31"/>
      <c r="H62" s="44">
        <v>0</v>
      </c>
      <c r="I62" s="41" t="e">
        <f t="shared" si="3"/>
        <v>#DIV/0!</v>
      </c>
      <c r="J62" s="41" t="e">
        <f t="shared" si="4"/>
        <v>#DIV/0!</v>
      </c>
      <c r="K62" s="41">
        <f t="shared" si="1"/>
        <v>0</v>
      </c>
    </row>
    <row r="63" spans="1:11" ht="30" hidden="1">
      <c r="A63" s="22">
        <v>903</v>
      </c>
      <c r="B63" s="22" t="s">
        <v>81</v>
      </c>
      <c r="C63" s="23" t="s">
        <v>80</v>
      </c>
      <c r="D63" s="31"/>
      <c r="E63" s="31"/>
      <c r="F63" s="56">
        <f t="shared" si="20"/>
        <v>0</v>
      </c>
      <c r="G63" s="31"/>
      <c r="H63" s="44">
        <v>0</v>
      </c>
      <c r="I63" s="41" t="e">
        <f t="shared" si="3"/>
        <v>#DIV/0!</v>
      </c>
      <c r="J63" s="41" t="e">
        <f t="shared" si="4"/>
        <v>#DIV/0!</v>
      </c>
      <c r="K63" s="41">
        <f t="shared" si="1"/>
        <v>0</v>
      </c>
    </row>
    <row r="64" spans="1:11" ht="45" hidden="1">
      <c r="A64" s="22">
        <v>992</v>
      </c>
      <c r="B64" s="22" t="s">
        <v>73</v>
      </c>
      <c r="C64" s="23" t="s">
        <v>82</v>
      </c>
      <c r="D64" s="31"/>
      <c r="E64" s="31"/>
      <c r="F64" s="56">
        <f t="shared" si="20"/>
        <v>0</v>
      </c>
      <c r="G64" s="31"/>
      <c r="H64" s="44">
        <v>0</v>
      </c>
      <c r="I64" s="41" t="e">
        <f t="shared" si="3"/>
        <v>#DIV/0!</v>
      </c>
      <c r="J64" s="41" t="e">
        <f t="shared" si="4"/>
        <v>#DIV/0!</v>
      </c>
      <c r="K64" s="41">
        <f t="shared" si="1"/>
        <v>0</v>
      </c>
    </row>
    <row r="65" spans="1:11" ht="15.75">
      <c r="A65" s="21"/>
      <c r="B65" s="21"/>
      <c r="C65" s="21" t="s">
        <v>6</v>
      </c>
      <c r="D65" s="57">
        <f t="shared" ref="D65:G65" si="21">D42+D11</f>
        <v>1653200</v>
      </c>
      <c r="E65" s="57">
        <f t="shared" si="21"/>
        <v>1990612.82</v>
      </c>
      <c r="F65" s="57">
        <f t="shared" si="21"/>
        <v>337412.82</v>
      </c>
      <c r="G65" s="33">
        <f t="shared" si="21"/>
        <v>205800</v>
      </c>
      <c r="H65" s="37">
        <v>1954332.51</v>
      </c>
      <c r="I65" s="41">
        <f t="shared" si="3"/>
        <v>118.21512884103558</v>
      </c>
      <c r="J65" s="41">
        <f t="shared" si="4"/>
        <v>98.177430104162582</v>
      </c>
      <c r="K65" s="41">
        <f t="shared" si="1"/>
        <v>-36280.310000000056</v>
      </c>
    </row>
  </sheetData>
  <mergeCells count="2">
    <mergeCell ref="A6:K6"/>
    <mergeCell ref="A9:B9"/>
  </mergeCells>
  <pageMargins left="0.15748031496062992" right="0.15748031496062992" top="0.31496062992125984" bottom="0.15748031496062992" header="0.28999999999999998" footer="0.15748031496062992"/>
  <pageSetup paperSize="9" scale="54" orientation="portrait" r:id="rId1"/>
  <headerFooter alignWithMargins="0">
    <oddHeader>&amp;L&amp;D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зеленогорск</vt:lpstr>
      <vt:lpstr>зеленогорск!Область_печати</vt:lpstr>
    </vt:vector>
  </TitlesOfParts>
  <Company>RFO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Валентина</cp:lastModifiedBy>
  <cp:lastPrinted>2018-08-14T06:52:55Z</cp:lastPrinted>
  <dcterms:created xsi:type="dcterms:W3CDTF">2005-01-14T05:10:41Z</dcterms:created>
  <dcterms:modified xsi:type="dcterms:W3CDTF">2019-03-11T13:44:08Z</dcterms:modified>
</cp:coreProperties>
</file>